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fldfsin.sharepoint.com/sites/Gestionvigie/Documents partages/Marketing et communications/Site web/Site Vigie/Page Outils/"/>
    </mc:Choice>
  </mc:AlternateContent>
  <xr:revisionPtr revIDLastSave="0" documentId="8_{11E79954-3950-4915-BFEF-F5C2A67E32EE}" xr6:coauthVersionLast="41" xr6:coauthVersionMax="41" xr10:uidLastSave="{00000000-0000-0000-0000-000000000000}"/>
  <bookViews>
    <workbookView xWindow="-108" yWindow="-108" windowWidth="23256" windowHeight="12576" activeTab="1" xr2:uid="{6E46565E-CF2B-4E75-83BA-E00A95357E91}"/>
  </bookViews>
  <sheets>
    <sheet name="Résidence" sheetId="1" r:id="rId1"/>
    <sheet name="Aut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2" l="1"/>
  <c r="C25" i="2" s="1"/>
  <c r="C39" i="1"/>
  <c r="C18" i="2" l="1"/>
  <c r="C22" i="2"/>
  <c r="C19" i="2"/>
  <c r="C20" i="2"/>
  <c r="C24" i="2"/>
  <c r="C23" i="2"/>
  <c r="C17" i="2"/>
  <c r="C21" i="2"/>
  <c r="B37" i="1"/>
  <c r="C37" i="1" s="1"/>
  <c r="C18" i="1" s="1"/>
  <c r="C20" i="1" l="1"/>
  <c r="C23" i="1"/>
  <c r="C22" i="1"/>
  <c r="C17" i="1"/>
  <c r="C25" i="1"/>
  <c r="C24" i="1"/>
  <c r="C19" i="1"/>
  <c r="C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LBOR097005</author>
  </authors>
  <commentList>
    <comment ref="B9" authorId="0" shapeId="0" xr:uid="{358E560D-7699-4D56-8C50-747C6F0EF3ED}">
      <text>
        <r>
          <rPr>
            <b/>
            <sz val="9"/>
            <color indexed="81"/>
            <rFont val="Tahoma"/>
            <family val="2"/>
          </rPr>
          <t>Prix de la résidence - prix d'une résidence répondant au besoin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LBOR097005</author>
  </authors>
  <commentList>
    <comment ref="B9" authorId="0" shapeId="0" xr:uid="{5CCA7A05-72F4-474E-9CC9-08698F8BDBE5}">
      <text>
        <r>
          <rPr>
            <sz val="9"/>
            <color indexed="81"/>
            <rFont val="Tahoma"/>
            <family val="2"/>
          </rPr>
          <t>Prix payé - prix d'une voiture répondant au besoin</t>
        </r>
      </text>
    </comment>
    <comment ref="B10" authorId="0" shapeId="0" xr:uid="{4B43A7CA-2571-42FA-B94F-DEFEB23F7854}">
      <text>
        <r>
          <rPr>
            <sz val="9"/>
            <color indexed="81"/>
            <rFont val="Tahoma"/>
            <family val="2"/>
          </rPr>
          <t>Plaque, essence, assurance, etc</t>
        </r>
      </text>
    </comment>
  </commentList>
</comments>
</file>

<file path=xl/sharedStrings.xml><?xml version="1.0" encoding="utf-8"?>
<sst xmlns="http://schemas.openxmlformats.org/spreadsheetml/2006/main" count="30" uniqueCount="25">
  <si>
    <t>Entretient</t>
  </si>
  <si>
    <t>Taxe</t>
  </si>
  <si>
    <t>Chauffage</t>
  </si>
  <si>
    <t>Assurance</t>
  </si>
  <si>
    <t>Montant supplémentaire au besoin</t>
  </si>
  <si>
    <t>Hypothèses</t>
  </si>
  <si>
    <t>Total</t>
  </si>
  <si>
    <t>Note: la valeur perdue est donc due aux dépenses aditionnelles</t>
  </si>
  <si>
    <t>2- Dépenses aditionnelles</t>
  </si>
  <si>
    <t>1- Augementation de la maison =  augmentation du placement alternatif =</t>
  </si>
  <si>
    <t>Hypothèse variable</t>
  </si>
  <si>
    <t>Coût supplémentaire d'utilisation</t>
  </si>
  <si>
    <t>1-Changement de véhicule au 7 ans</t>
  </si>
  <si>
    <t>2- Rendement de l'investissement alternatif</t>
  </si>
  <si>
    <t>3-Investissement alternatif dans un CELI</t>
  </si>
  <si>
    <t>Hypothèses variables</t>
  </si>
  <si>
    <t>3- Rendement de l'investissement alternatif</t>
  </si>
  <si>
    <t>4 -Investissement alternatif dans un CELI</t>
  </si>
  <si>
    <t># d'année</t>
  </si>
  <si>
    <t>Actif en moins</t>
  </si>
  <si>
    <t>Valeur d'actif en moins suite à ce choix :</t>
  </si>
  <si>
    <t>Coût de la surconsommation</t>
  </si>
  <si>
    <t>Coût de la surconsommation lors de l'achat d'une résidence</t>
  </si>
  <si>
    <t>Nombre d'année</t>
  </si>
  <si>
    <t>Coût de la surconsommation lors de l'achat d'une voiture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</si>
</sst>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$&quot;_);[Red]\(#,##0\ &quot;$&quot;\)"/>
    <numFmt numFmtId="8" formatCode="#,##0.00\ &quot;$&quot;_);[Red]\(#,##0.00\ &quot;$&quot;\)"/>
    <numFmt numFmtId="164" formatCode="#,##0\ &quot;$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5">
    <xf numFmtId="0" fontId="0" fillId="0" borderId="0" xfId="0"/>
    <xf numFmtId="9" fontId="0" fillId="0" borderId="0" xfId="0" applyNumberFormat="1"/>
    <xf numFmtId="164" fontId="0" fillId="0" borderId="0" xfId="0" applyNumberFormat="1"/>
    <xf numFmtId="6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164" fontId="0" fillId="2" borderId="0" xfId="0" applyNumberFormat="1" applyFill="1"/>
    <xf numFmtId="0" fontId="2" fillId="0" borderId="0" xfId="0" applyFont="1"/>
    <xf numFmtId="0" fontId="3" fillId="0" borderId="0" xfId="0" applyFont="1" applyBorder="1"/>
    <xf numFmtId="0" fontId="5" fillId="0" borderId="0" xfId="0" applyFont="1"/>
    <xf numFmtId="0" fontId="0" fillId="0" borderId="0" xfId="0" applyFont="1"/>
    <xf numFmtId="0" fontId="6" fillId="0" borderId="0" xfId="0" applyFont="1"/>
    <xf numFmtId="0" fontId="0" fillId="3" borderId="2" xfId="0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164" fontId="4" fillId="0" borderId="0" xfId="0" applyNumberFormat="1" applyFont="1" applyFill="1"/>
    <xf numFmtId="9" fontId="7" fillId="0" borderId="0" xfId="0" applyNumberFormat="1" applyFont="1"/>
    <xf numFmtId="8" fontId="0" fillId="0" borderId="0" xfId="0" applyNumberFormat="1"/>
    <xf numFmtId="0" fontId="1" fillId="3" borderId="2" xfId="0" applyFont="1" applyFill="1" applyBorder="1" applyAlignment="1">
      <alignment horizontal="center"/>
    </xf>
    <xf numFmtId="164" fontId="10" fillId="4" borderId="2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9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1257300</xdr:colOff>
      <xdr:row>4</xdr:row>
      <xdr:rowOff>5461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7A82B17-0E63-421B-BC12-93FEFFFEE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7300" cy="7166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1257300</xdr:colOff>
      <xdr:row>4</xdr:row>
      <xdr:rowOff>5461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DA4E5B4-7F95-47AA-AA5F-6D69F20A7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7300" cy="736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BE797-A4B4-4222-8D5A-A8BE967BCE8C}">
  <dimension ref="A5:D42"/>
  <sheetViews>
    <sheetView zoomScaleNormal="100" workbookViewId="0">
      <selection activeCell="B2" sqref="B2"/>
    </sheetView>
  </sheetViews>
  <sheetFormatPr baseColWidth="10" defaultRowHeight="14.4" x14ac:dyDescent="0.3"/>
  <cols>
    <col min="1" max="1" width="38.5546875" customWidth="1"/>
    <col min="2" max="3" width="16.6640625" customWidth="1"/>
  </cols>
  <sheetData>
    <row r="5" spans="1:3" ht="23.4" x14ac:dyDescent="0.45">
      <c r="A5" s="11" t="s">
        <v>22</v>
      </c>
    </row>
    <row r="7" spans="1:3" x14ac:dyDescent="0.3">
      <c r="A7" s="4" t="s">
        <v>10</v>
      </c>
    </row>
    <row r="9" spans="1:3" x14ac:dyDescent="0.3">
      <c r="A9" t="s">
        <v>4</v>
      </c>
      <c r="B9" s="6">
        <v>300000</v>
      </c>
    </row>
    <row r="13" spans="1:3" x14ac:dyDescent="0.3">
      <c r="A13" s="9" t="s">
        <v>21</v>
      </c>
    </row>
    <row r="14" spans="1:3" ht="15.6" x14ac:dyDescent="0.3">
      <c r="A14" s="10" t="s">
        <v>20</v>
      </c>
      <c r="B14" s="8"/>
    </row>
    <row r="15" spans="1:3" ht="15.6" x14ac:dyDescent="0.3">
      <c r="A15" s="9"/>
      <c r="B15" s="8"/>
    </row>
    <row r="16" spans="1:3" x14ac:dyDescent="0.3">
      <c r="B16" s="12" t="s">
        <v>23</v>
      </c>
      <c r="C16" s="17" t="s">
        <v>19</v>
      </c>
    </row>
    <row r="17" spans="1:4" ht="15.6" x14ac:dyDescent="0.3">
      <c r="B17" s="13">
        <v>1</v>
      </c>
      <c r="C17" s="18">
        <f>-FV($C$39,B17,$C$37,0,0)*(1+$C$39)^0.5</f>
        <v>8267.6177796267311</v>
      </c>
    </row>
    <row r="18" spans="1:4" ht="15.6" x14ac:dyDescent="0.3">
      <c r="B18" s="13">
        <v>5</v>
      </c>
      <c r="C18" s="18">
        <f>-FV($C$39,B18,$C$37,0,0)*(1+$C$39)^0.5</f>
        <v>48648.096094096014</v>
      </c>
    </row>
    <row r="19" spans="1:4" ht="15.6" x14ac:dyDescent="0.3">
      <c r="B19" s="13">
        <v>10</v>
      </c>
      <c r="C19" s="18">
        <f t="shared" ref="C19:C25" si="0">-FV($C$39,B19,$C$37,0,0)*(1+$C$39)^0.5</f>
        <v>120625.87932516934</v>
      </c>
    </row>
    <row r="20" spans="1:4" ht="15.6" x14ac:dyDescent="0.3">
      <c r="B20" s="13">
        <v>15</v>
      </c>
      <c r="C20" s="18">
        <f t="shared" si="0"/>
        <v>227121.33741747748</v>
      </c>
    </row>
    <row r="21" spans="1:4" ht="15.6" x14ac:dyDescent="0.3">
      <c r="B21" s="13">
        <v>20</v>
      </c>
      <c r="C21" s="18">
        <f t="shared" si="0"/>
        <v>384687.77090822789</v>
      </c>
    </row>
    <row r="22" spans="1:4" ht="15.6" x14ac:dyDescent="0.3">
      <c r="B22" s="13">
        <v>25</v>
      </c>
      <c r="C22" s="18">
        <f t="shared" si="0"/>
        <v>617816.78324108606</v>
      </c>
    </row>
    <row r="23" spans="1:4" ht="15.6" x14ac:dyDescent="0.3">
      <c r="B23" s="13">
        <v>30</v>
      </c>
      <c r="C23" s="18">
        <f t="shared" si="0"/>
        <v>962745.17431547225</v>
      </c>
    </row>
    <row r="24" spans="1:4" ht="15.6" x14ac:dyDescent="0.3">
      <c r="B24" s="13">
        <v>35</v>
      </c>
      <c r="C24" s="18">
        <f t="shared" si="0"/>
        <v>1473087.4683895076</v>
      </c>
    </row>
    <row r="25" spans="1:4" ht="15.6" x14ac:dyDescent="0.3">
      <c r="B25" s="13">
        <v>40</v>
      </c>
      <c r="C25" s="18">
        <f t="shared" si="0"/>
        <v>2228169.5777789354</v>
      </c>
    </row>
    <row r="27" spans="1:4" x14ac:dyDescent="0.3">
      <c r="A27" s="4" t="s">
        <v>5</v>
      </c>
    </row>
    <row r="29" spans="1:4" x14ac:dyDescent="0.3">
      <c r="A29" t="s">
        <v>9</v>
      </c>
      <c r="D29" s="1">
        <v>0.03</v>
      </c>
    </row>
    <row r="30" spans="1:4" x14ac:dyDescent="0.3">
      <c r="A30" s="7" t="s">
        <v>7</v>
      </c>
    </row>
    <row r="32" spans="1:4" x14ac:dyDescent="0.3">
      <c r="A32" t="s">
        <v>8</v>
      </c>
    </row>
    <row r="33" spans="1:3" x14ac:dyDescent="0.3">
      <c r="A33" s="5" t="s">
        <v>0</v>
      </c>
      <c r="B33" s="19">
        <v>0.01</v>
      </c>
      <c r="C33" s="20"/>
    </row>
    <row r="34" spans="1:3" x14ac:dyDescent="0.3">
      <c r="A34" s="5" t="s">
        <v>1</v>
      </c>
      <c r="B34" s="21">
        <v>8.5000000000000006E-3</v>
      </c>
      <c r="C34" s="20"/>
    </row>
    <row r="35" spans="1:3" x14ac:dyDescent="0.3">
      <c r="A35" s="5" t="s">
        <v>2</v>
      </c>
      <c r="B35" s="21">
        <v>5.0000000000000001E-3</v>
      </c>
      <c r="C35" s="20"/>
    </row>
    <row r="36" spans="1:3" ht="15" thickBot="1" x14ac:dyDescent="0.35">
      <c r="A36" s="5" t="s">
        <v>3</v>
      </c>
      <c r="B36" s="22">
        <v>3.0000000000000001E-3</v>
      </c>
      <c r="C36" s="20"/>
    </row>
    <row r="37" spans="1:3" ht="15" thickTop="1" x14ac:dyDescent="0.3">
      <c r="A37" s="5" t="s">
        <v>6</v>
      </c>
      <c r="B37" s="21">
        <f>SUM(B33:B36)</f>
        <v>2.6500000000000003E-2</v>
      </c>
      <c r="C37" s="23">
        <f>+B37*B9</f>
        <v>7950.0000000000009</v>
      </c>
    </row>
    <row r="38" spans="1:3" x14ac:dyDescent="0.3">
      <c r="B38" s="20"/>
      <c r="C38" s="20"/>
    </row>
    <row r="39" spans="1:3" x14ac:dyDescent="0.3">
      <c r="A39" s="3" t="s">
        <v>16</v>
      </c>
      <c r="B39" s="19">
        <v>0.05</v>
      </c>
      <c r="C39" s="24">
        <f>(1+B39)*(1+D29)-1</f>
        <v>8.1500000000000128E-2</v>
      </c>
    </row>
    <row r="40" spans="1:3" x14ac:dyDescent="0.3">
      <c r="B40" s="20"/>
      <c r="C40" s="20"/>
    </row>
    <row r="41" spans="1:3" x14ac:dyDescent="0.3">
      <c r="A41" t="s">
        <v>17</v>
      </c>
      <c r="B41" s="20"/>
      <c r="C41" s="20"/>
    </row>
    <row r="42" spans="1:3" x14ac:dyDescent="0.3">
      <c r="C42" s="2"/>
    </row>
  </sheetData>
  <pageMargins left="0.7" right="0.7" top="0.75" bottom="0.75" header="0.3" footer="0.3"/>
  <pageSetup orientation="portrait" r:id="rId1"/>
  <headerFooter>
    <oddFooter xml:space="preserve">&amp;CTous droits réservés Gestion Vigie inc.&amp;R
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67BCD-BF41-4CF1-A96E-BB5D8B5952B1}">
  <dimension ref="A5:E34"/>
  <sheetViews>
    <sheetView tabSelected="1" zoomScaleNormal="100" workbookViewId="0"/>
  </sheetViews>
  <sheetFormatPr baseColWidth="10" defaultRowHeight="14.4" x14ac:dyDescent="0.3"/>
  <cols>
    <col min="1" max="1" width="38.33203125" customWidth="1"/>
    <col min="2" max="3" width="16.6640625" customWidth="1"/>
  </cols>
  <sheetData>
    <row r="5" spans="1:3" ht="23.4" x14ac:dyDescent="0.45">
      <c r="A5" s="11" t="s">
        <v>24</v>
      </c>
    </row>
    <row r="7" spans="1:3" x14ac:dyDescent="0.3">
      <c r="A7" s="4" t="s">
        <v>15</v>
      </c>
    </row>
    <row r="9" spans="1:3" x14ac:dyDescent="0.3">
      <c r="A9" t="s">
        <v>4</v>
      </c>
      <c r="B9" s="6">
        <v>20000</v>
      </c>
    </row>
    <row r="10" spans="1:3" x14ac:dyDescent="0.3">
      <c r="A10" t="s">
        <v>11</v>
      </c>
      <c r="B10" s="6">
        <v>2000</v>
      </c>
    </row>
    <row r="11" spans="1:3" x14ac:dyDescent="0.3">
      <c r="B11" s="14"/>
    </row>
    <row r="13" spans="1:3" x14ac:dyDescent="0.3">
      <c r="A13" s="9" t="s">
        <v>21</v>
      </c>
    </row>
    <row r="14" spans="1:3" ht="15.6" x14ac:dyDescent="0.3">
      <c r="A14" s="10" t="s">
        <v>20</v>
      </c>
      <c r="B14" s="8"/>
    </row>
    <row r="15" spans="1:3" ht="15.6" x14ac:dyDescent="0.3">
      <c r="A15" s="9"/>
      <c r="B15" s="8"/>
    </row>
    <row r="16" spans="1:3" x14ac:dyDescent="0.3">
      <c r="B16" s="12" t="s">
        <v>18</v>
      </c>
      <c r="C16" s="17" t="s">
        <v>19</v>
      </c>
    </row>
    <row r="17" spans="1:5" ht="15.6" x14ac:dyDescent="0.3">
      <c r="B17" s="13">
        <v>1</v>
      </c>
      <c r="C17" s="18">
        <f>-FV($C$31,B17,$B$10,0,0)*(1+$C$31)^0.5+$B$9*(1+$B$31)^B17</f>
        <v>23049.390153191922</v>
      </c>
      <c r="D17" s="16"/>
    </row>
    <row r="18" spans="1:5" ht="15.6" x14ac:dyDescent="0.3">
      <c r="B18" s="13">
        <v>5</v>
      </c>
      <c r="C18" s="18">
        <f t="shared" ref="C18" si="0">-FV($C$31,B18,$B$10,0,0)*(1+$C$31)^0.5+$B$9*(1+$B$31)^B18</f>
        <v>36849.805523919567</v>
      </c>
    </row>
    <row r="19" spans="1:5" ht="15.6" x14ac:dyDescent="0.3">
      <c r="B19" s="13">
        <v>10</v>
      </c>
      <c r="C19" s="18">
        <f>-FV($C$31,B19,$B$10,0,0)*(1+$C$31)^0.5+$B$9*(1+$B$31)^B19+$B$9*(1+$B$31)^(B19-7)</f>
        <v>81507.401645808757</v>
      </c>
    </row>
    <row r="20" spans="1:5" ht="15.6" x14ac:dyDescent="0.3">
      <c r="B20" s="13">
        <v>15</v>
      </c>
      <c r="C20" s="18">
        <f>-FV($C$31,B20,$B$10,0,0)*(1+$C$31)^0.5+$B$9*(1+$B$31)^B20+$B$9*(1+$B$31)^(B20-7)+$B$9*(1+$B$31)^(B20-14)</f>
        <v>136350.56820174743</v>
      </c>
    </row>
    <row r="21" spans="1:5" ht="15.6" x14ac:dyDescent="0.3">
      <c r="B21" s="13">
        <v>20</v>
      </c>
      <c r="C21" s="18">
        <f t="shared" ref="C21" si="1">-FV($C$31,B21,$B$10,0,0)*(1+$C$31)^0.5+$B$9*(1+$B$31)^B21+$B$9*(1+$B$31)^(B21-7)+$B$9*(1+$B$31)^(B21-14)</f>
        <v>185345.89050620861</v>
      </c>
    </row>
    <row r="22" spans="1:5" ht="15.6" x14ac:dyDescent="0.3">
      <c r="B22" s="13">
        <v>25</v>
      </c>
      <c r="C22" s="18">
        <f>-FV($C$31,B22,$B$10,0,0)*(1+$C$31)^0.5+$B$9*(1+$B$31)^B22+$B$9*(1+$B$31)^(B22-7)+$B$9*(1+$B$31)^(B22-14)+$B$9*(1+$B$31)^(B22-21)</f>
        <v>272187.84201213741</v>
      </c>
    </row>
    <row r="23" spans="1:5" ht="15.6" x14ac:dyDescent="0.3">
      <c r="B23" s="13">
        <v>30</v>
      </c>
      <c r="C23" s="18">
        <f>-FV($C$31,B23,$B$10,0,0)*(1+$C$31)^0.5+$B$9*(1+$B$31)^B23+$B$9*(1+$B$31)^(B23-7)+$B$9*(1+$B$31)^(B23-14)+$B$9*(1+$B$31)^(B23-21)+$B$9*(1+$B$31)^(B23-28)</f>
        <v>380762.49857067346</v>
      </c>
    </row>
    <row r="24" spans="1:5" ht="15.6" x14ac:dyDescent="0.3">
      <c r="B24" s="13">
        <v>35</v>
      </c>
      <c r="C24" s="18">
        <f>-FV($C$31,B24,$B$10,0,0)*(1+$C$31)^0.5+$B$9*(1+$B$31)^B24+$B$9*(1+$B$31)^(B24-7)+$B$9*(1+$B$31)^(B24-14)+$B$9*(1+$B$31)^(B24-21)+$B$9*(1+$B$31)^(B24-28)+$B$9*(1+$B$31)^(B24-35)</f>
        <v>517284.33089110279</v>
      </c>
    </row>
    <row r="25" spans="1:5" ht="15.6" x14ac:dyDescent="0.3">
      <c r="B25" s="13">
        <v>40</v>
      </c>
      <c r="C25" s="18">
        <f>-FV($C$31,B25,$B$10,0,0)*(1+$C$31)^0.5+$B$9*(1+$B$31)^B25+$B$9*(1+$B$31)^(B25-7)+$B$9*(1+$B$31)^(B25-14)+$B$9*(1+$B$31)^(B25-21)+$B$9*(1+$B$31)^(B25-28)+$B$9*(1+$B$31)^(B25-35)</f>
        <v>671524.6283603831</v>
      </c>
    </row>
    <row r="27" spans="1:5" x14ac:dyDescent="0.3">
      <c r="A27" s="4" t="s">
        <v>5</v>
      </c>
    </row>
    <row r="29" spans="1:5" x14ac:dyDescent="0.3">
      <c r="A29" t="s">
        <v>12</v>
      </c>
      <c r="E29" s="1"/>
    </row>
    <row r="31" spans="1:5" x14ac:dyDescent="0.3">
      <c r="A31" s="3" t="s">
        <v>13</v>
      </c>
      <c r="B31" s="1">
        <v>0.05</v>
      </c>
      <c r="C31" s="15">
        <f>B31</f>
        <v>0.05</v>
      </c>
      <c r="D31" s="15"/>
    </row>
    <row r="33" spans="1:3" x14ac:dyDescent="0.3">
      <c r="A33" t="s">
        <v>14</v>
      </c>
    </row>
    <row r="34" spans="1:3" x14ac:dyDescent="0.3">
      <c r="C34" s="2"/>
    </row>
  </sheetData>
  <pageMargins left="0.7" right="0.7" top="0.75" bottom="0.75" header="0.3" footer="0.3"/>
  <pageSetup orientation="portrait" r:id="rId1"/>
  <headerFooter>
    <oddFooter>&amp;CTous droits réservés Gestion Vigie inc.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3378CFD207F541B19246DF55862632" ma:contentTypeVersion="10" ma:contentTypeDescription="Crée un document." ma:contentTypeScope="" ma:versionID="5d823e68ee3939db03fb444efe4778b4">
  <xsd:schema xmlns:xsd="http://www.w3.org/2001/XMLSchema" xmlns:xs="http://www.w3.org/2001/XMLSchema" xmlns:p="http://schemas.microsoft.com/office/2006/metadata/properties" xmlns:ns2="d192a9f6-31dd-4a23-af20-ebfb3e3402e8" xmlns:ns3="ae7526fc-f557-4433-8830-6726cb9ebe3b" targetNamespace="http://schemas.microsoft.com/office/2006/metadata/properties" ma:root="true" ma:fieldsID="e89e6be31539c843765e758a057bbe0f" ns2:_="" ns3:_="">
    <xsd:import namespace="d192a9f6-31dd-4a23-af20-ebfb3e3402e8"/>
    <xsd:import namespace="ae7526fc-f557-4433-8830-6726cb9ebe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92a9f6-31dd-4a23-af20-ebfb3e3402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7526fc-f557-4433-8830-6726cb9ebe3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ADE839-F134-4B17-AD6A-F52E3C088388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d192a9f6-31dd-4a23-af20-ebfb3e3402e8"/>
    <ds:schemaRef ds:uri="http://schemas.microsoft.com/office/2006/metadata/properties"/>
    <ds:schemaRef ds:uri="http://purl.org/dc/terms/"/>
    <ds:schemaRef ds:uri="ae7526fc-f557-4433-8830-6726cb9ebe3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D88EB95-FF57-4577-8510-F0F9E8F88E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DF1E93-3B3C-42DB-A52F-354389EAB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92a9f6-31dd-4a23-af20-ebfb3e3402e8"/>
    <ds:schemaRef ds:uri="ae7526fc-f557-4433-8830-6726cb9ebe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Résidence</vt:lpstr>
      <vt:lpstr>Auto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LBOR097005</dc:creator>
  <cp:lastModifiedBy>STRE168106</cp:lastModifiedBy>
  <cp:lastPrinted>2019-08-12T15:03:15Z</cp:lastPrinted>
  <dcterms:created xsi:type="dcterms:W3CDTF">2019-06-28T15:57:15Z</dcterms:created>
  <dcterms:modified xsi:type="dcterms:W3CDTF">2019-08-12T15:04:42Z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0x010100663378CFD207F541B19246DF55862632</vt:lpwstr>
  </property>
</Properties>
</file>